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godirau\Desktop\на размещение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0" i="1"/>
  <c r="Q9" i="1"/>
  <c r="Q7" i="1"/>
  <c r="Q6" i="1"/>
  <c r="P12" i="1"/>
  <c r="P10" i="1"/>
  <c r="P9" i="1"/>
  <c r="P7" i="1"/>
  <c r="P6" i="1"/>
  <c r="Q8" i="1" l="1"/>
  <c r="Q11" i="1" s="1"/>
  <c r="Q13" i="1" s="1"/>
  <c r="O12" i="1"/>
  <c r="O10" i="1"/>
  <c r="O9" i="1"/>
  <c r="O7" i="1"/>
  <c r="O6" i="1"/>
  <c r="P8" i="1"/>
  <c r="P11" i="1" s="1"/>
  <c r="P13" i="1" s="1"/>
  <c r="N12" i="1" l="1"/>
  <c r="N10" i="1"/>
  <c r="N9" i="1"/>
  <c r="N7" i="1"/>
  <c r="N6" i="1"/>
  <c r="O8" i="1" l="1"/>
  <c r="O11" i="1" s="1"/>
  <c r="O13" i="1" s="1"/>
  <c r="N8" i="1"/>
  <c r="N11" i="1" s="1"/>
  <c r="N13" i="1" s="1"/>
  <c r="M12" i="1"/>
  <c r="M10" i="1"/>
  <c r="M9" i="1"/>
  <c r="M8" i="1"/>
  <c r="M7" i="1"/>
  <c r="M6" i="1"/>
  <c r="M11" i="1" l="1"/>
  <c r="M13" i="1" s="1"/>
  <c r="L12" i="1" l="1"/>
  <c r="K12" i="1"/>
  <c r="L10" i="1"/>
  <c r="K10" i="1"/>
  <c r="L9" i="1"/>
  <c r="K9" i="1"/>
  <c r="L8" i="1"/>
  <c r="K8" i="1"/>
  <c r="L7" i="1"/>
  <c r="K7" i="1"/>
  <c r="L6" i="1"/>
  <c r="K6" i="1"/>
  <c r="L11" i="1" l="1"/>
  <c r="L13" i="1" s="1"/>
  <c r="K11" i="1"/>
  <c r="K13" i="1" s="1"/>
</calcChain>
</file>

<file path=xl/sharedStrings.xml><?xml version="1.0" encoding="utf-8"?>
<sst xmlns="http://schemas.openxmlformats.org/spreadsheetml/2006/main" count="26" uniqueCount="26">
  <si>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</si>
  <si>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</si>
  <si>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</si>
  <si>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</si>
  <si>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</si>
  <si>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</si>
  <si>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</si>
  <si>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</si>
  <si>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</si>
  <si>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</si>
  <si>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</si>
  <si>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</si>
  <si>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</si>
  <si>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</si>
  <si>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</si>
  <si>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</si>
  <si>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</si>
  <si>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</si>
  <si>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</si>
  <si>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</si>
  <si>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</si>
  <si>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</si>
  <si>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</si>
  <si>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4 квартал 2017 года прогноз</t>
  </si>
  <si>
    <t>3 квартал 2017 года факт</t>
  </si>
  <si>
    <t>Прогноз финансовых результатов на 4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</si>
</sst>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\&#1054;&#1090;&#1095;&#1077;&#1090;%202%20&#1082;&#1074;.%202017%20&#1052;&#1056;&#1057;&#1050;%20&#1070;&#1075;&#1072;%20&#1080;&#1079;%20&#1082;&#1086;&#1075;&#1085;&#1086;&#10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077;&#1090;%203%20&#1082;&#1074;.%202017%20&#1052;&#1056;&#1057;&#1050;%20&#1070;&#1075;&#1072;%20&#1080;&#1079;%20&#1082;&#1086;&#1075;&#1085;&#1086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 Общие сведения_2"/>
      <sheetName val="2.Оценочные показатели_3"/>
      <sheetName val="3.Программа реализации_4"/>
      <sheetName val="4.Баланс ээ_5"/>
      <sheetName val="5.Ремонты_6"/>
      <sheetName val="6.ИПР_7"/>
      <sheetName val="7.Затраты на персонал_8"/>
      <sheetName val="8.ОФР_9"/>
      <sheetName val="9.Смета затрат_10"/>
      <sheetName val="10.БДР_11"/>
      <sheetName val="11.БДДС_12"/>
      <sheetName val="12.Прогнозный баланс_13"/>
      <sheetName val="13.ПУЭ_14"/>
      <sheetName val="14.1.Снижение удельных операц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H13">
            <v>8353901.4638040001</v>
          </cell>
          <cell r="M13">
            <v>8617942.0914590005</v>
          </cell>
          <cell r="N13">
            <v>7975243.943182</v>
          </cell>
        </row>
        <row r="19">
          <cell r="M19">
            <v>-7604885.3008000003</v>
          </cell>
          <cell r="N19">
            <v>-6364139.4229100002</v>
          </cell>
        </row>
        <row r="27">
          <cell r="M27">
            <v>-5977.5783300000003</v>
          </cell>
          <cell r="N27">
            <v>-7942.9642700000004</v>
          </cell>
        </row>
        <row r="28">
          <cell r="M28">
            <v>-179621.26449999999</v>
          </cell>
          <cell r="N28">
            <v>-164106.40338</v>
          </cell>
        </row>
        <row r="30">
          <cell r="M30">
            <v>12178.70795</v>
          </cell>
          <cell r="N30">
            <v>15491.09073</v>
          </cell>
        </row>
        <row r="31">
          <cell r="M31">
            <v>-699710.20067000005</v>
          </cell>
          <cell r="N31">
            <v>-713182.54903999995</v>
          </cell>
        </row>
        <row r="32">
          <cell r="N32">
            <v>147.24442999999999</v>
          </cell>
        </row>
        <row r="33">
          <cell r="M33">
            <v>973036.01775999996</v>
          </cell>
          <cell r="N33">
            <v>1792675.17634</v>
          </cell>
        </row>
        <row r="34">
          <cell r="M34">
            <v>-1190351.2626</v>
          </cell>
          <cell r="N34">
            <v>-2416098.48557</v>
          </cell>
        </row>
        <row r="36">
          <cell r="M36">
            <v>100111.38574</v>
          </cell>
          <cell r="N36">
            <v>-114489.738786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 Общие сведения_2"/>
      <sheetName val="2.Оценочные показатели_3"/>
      <sheetName val="3.Программа реализации_4"/>
      <sheetName val="4.Баланс ээ_5"/>
      <sheetName val="5.Ремонты_6"/>
      <sheetName val="6.ИПР_7"/>
      <sheetName val="7.Затраты на персонал_8"/>
      <sheetName val="8.ОФР_9"/>
      <sheetName val="9.Смета затрат_10"/>
      <sheetName val="10.БДР_11"/>
      <sheetName val="11.БДДС_12"/>
      <sheetName val="12.Прогнозный баланс_13"/>
      <sheetName val="13.ПУЭ_14"/>
      <sheetName val="14.1.Снижение удельных опера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J13">
            <v>8815732.9282179996</v>
          </cell>
          <cell r="P13">
            <v>8945026.8557430003</v>
          </cell>
        </row>
        <row r="19">
          <cell r="J19">
            <v>-7503516.8459999999</v>
          </cell>
          <cell r="P19">
            <v>-6358063.8788599996</v>
          </cell>
        </row>
        <row r="27">
          <cell r="J27">
            <v>-7876.0060000000003</v>
          </cell>
          <cell r="P27">
            <v>-6093.75605</v>
          </cell>
        </row>
        <row r="28">
          <cell r="J28">
            <v>-245349.31739000001</v>
          </cell>
          <cell r="P28">
            <v>-149714.01280999999</v>
          </cell>
        </row>
        <row r="30">
          <cell r="J30">
            <v>14000</v>
          </cell>
          <cell r="P30">
            <v>17359.114699999998</v>
          </cell>
        </row>
        <row r="31">
          <cell r="J31">
            <v>-761858.51599999995</v>
          </cell>
          <cell r="P31">
            <v>-594831.97123000002</v>
          </cell>
        </row>
        <row r="33">
          <cell r="J33">
            <v>841434.81</v>
          </cell>
          <cell r="P33">
            <v>844673.56311999995</v>
          </cell>
        </row>
        <row r="34">
          <cell r="J34">
            <v>-1211422.5290300001</v>
          </cell>
          <cell r="P34">
            <v>-1192279.44419</v>
          </cell>
        </row>
        <row r="36">
          <cell r="J36">
            <v>-132685.91036000001</v>
          </cell>
          <cell r="P36">
            <v>-23760.935141999998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tabSelected="1" view="pageBreakPreview" zoomScale="80" zoomScaleNormal="100" zoomScaleSheetLayoutView="80" workbookViewId="0">
      <pane xSplit="2" ySplit="5" topLeftCell="F9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5.75" customHeight="1" x14ac:dyDescent="0.25"/>
  <cols>
    <col min="1" max="1" width="0" hidden="1" customWidth="1"/>
    <col min="2" max="2" width="44.140625" customWidth="1"/>
    <col min="3" max="9" width="16.7109375" hidden="1" customWidth="1"/>
    <col min="10" max="10" width="17.42578125" customWidth="1"/>
    <col min="11" max="11" width="18.7109375" customWidth="1"/>
    <col min="12" max="12" width="17.5703125" customWidth="1"/>
    <col min="13" max="15" width="16.7109375" customWidth="1"/>
    <col min="16" max="16" width="17.28515625" customWidth="1"/>
    <col min="17" max="17" width="16.7109375" customWidth="1"/>
  </cols>
  <sheetData>
    <row r="2" spans="2:17" ht="15.75" customHeight="1" x14ac:dyDescent="0.3">
      <c r="B2" s="1" t="s">
        <v>25</v>
      </c>
    </row>
    <row r="4" spans="2:17" ht="15.75" customHeight="1" x14ac:dyDescent="0.25">
      <c r="O4" t="s">
        <v>11</v>
      </c>
    </row>
    <row r="5" spans="2:17" ht="38.25" customHeight="1" x14ac:dyDescent="0.25">
      <c r="B5" s="3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24</v>
      </c>
      <c r="Q5" s="3" t="s">
        <v>23</v>
      </c>
    </row>
    <row r="6" spans="2:17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'[3]8.ОФР_9'!$M$13</f>
        <v>8617942.0914590005</v>
      </c>
      <c r="O6" s="5">
        <f>'[3]8.ОФР_9'!$N$13</f>
        <v>7975243.943182</v>
      </c>
      <c r="P6" s="5">
        <f>'[4]8.ОФР_9'!$P$13</f>
        <v>8945026.8557430003</v>
      </c>
      <c r="Q6" s="5">
        <f>'[4]8.ОФР_9'!$J$13</f>
        <v>8815732.9282179996</v>
      </c>
    </row>
    <row r="7" spans="2:17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'[3]8.ОФР_9'!$M$19*-1</f>
        <v>7604885.3008000003</v>
      </c>
      <c r="O7" s="5">
        <f>'[3]8.ОФР_9'!$N$19*-1</f>
        <v>6364139.4229100002</v>
      </c>
      <c r="P7" s="5">
        <f>'[4]8.ОФР_9'!$P$19*-1</f>
        <v>6358063.8788599996</v>
      </c>
      <c r="Q7" s="5">
        <f>'[4]8.ОФР_9'!$J$19*-1</f>
        <v>7503516.8459999999</v>
      </c>
    </row>
    <row r="8" spans="2:17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N6-N7</f>
        <v>1013056.7906590002</v>
      </c>
      <c r="O8" s="5">
        <f>O6-O7</f>
        <v>1611104.5202719998</v>
      </c>
      <c r="P8" s="5">
        <f>P6-P7</f>
        <v>2586962.9768830007</v>
      </c>
      <c r="Q8" s="5">
        <f>Q6-Q7</f>
        <v>1312216.0822179997</v>
      </c>
    </row>
    <row r="9" spans="2:17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('[3]8.ОФР_9'!$M$27+'[3]8.ОФР_9'!$M$28)*-1</f>
        <v>185598.84282999998</v>
      </c>
      <c r="O9" s="5">
        <f>('[3]8.ОФР_9'!$N$27+'[3]8.ОФР_9'!$N$28)*-1</f>
        <v>172049.36765</v>
      </c>
      <c r="P9" s="5">
        <f>('[4]8.ОФР_9'!$P$27+'[4]8.ОФР_9'!$P$28)*-1</f>
        <v>155807.76885999998</v>
      </c>
      <c r="Q9" s="5">
        <f>('[4]8.ОФР_9'!$J$27+'[4]8.ОФР_9'!$J$28)*-1</f>
        <v>253225.32339000001</v>
      </c>
    </row>
    <row r="10" spans="2:17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'[3]8.ОФР_9'!$M$30+'[3]8.ОФР_9'!$M$31+'[3]8.ОФР_9'!$M$33+'[3]8.ОФР_9'!$M$34</f>
        <v>-904846.73756000015</v>
      </c>
      <c r="O10" s="5">
        <f>'[3]8.ОФР_9'!$N$30+'[3]8.ОФР_9'!$N$31+'[3]8.ОФР_9'!$N$32+'[3]8.ОФР_9'!$N$33+'[3]8.ОФР_9'!$N$34</f>
        <v>-1320967.52311</v>
      </c>
      <c r="P10" s="5">
        <f>'[4]8.ОФР_9'!$P$30+'[4]8.ОФР_9'!$P$33+'[4]8.ОФР_9'!$P$31+'[4]8.ОФР_9'!$P$34</f>
        <v>-925078.73759999999</v>
      </c>
      <c r="Q10" s="5">
        <f>'[4]8.ОФР_9'!$J$30+'[4]8.ОФР_9'!$J$33+'[4]8.ОФР_9'!$J$31+'[4]8.ОФР_9'!$J$34</f>
        <v>-1117846.2350300001</v>
      </c>
    </row>
    <row r="11" spans="2:17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 t="shared" ref="K11:P11" si="0">K8-K9+K10</f>
        <v>-1092957.2152984105</v>
      </c>
      <c r="L11" s="5">
        <f t="shared" si="0"/>
        <v>641192.59176697815</v>
      </c>
      <c r="M11" s="5">
        <f t="shared" si="0"/>
        <v>-846285.58439428697</v>
      </c>
      <c r="N11" s="5">
        <f t="shared" si="0"/>
        <v>-77388.789730999968</v>
      </c>
      <c r="O11" s="5">
        <f t="shared" si="0"/>
        <v>118087.6295119999</v>
      </c>
      <c r="P11" s="5">
        <f t="shared" si="0"/>
        <v>1506076.4704230004</v>
      </c>
      <c r="Q11" s="5">
        <f t="shared" ref="Q11" si="1">Q8-Q9+Q10</f>
        <v>-58855.476202000398</v>
      </c>
    </row>
    <row r="12" spans="2:17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'[3]8.ОФР_9'!$M$36*-1</f>
        <v>-100111.38574</v>
      </c>
      <c r="O12" s="5">
        <f>'[3]8.ОФР_9'!$N$36</f>
        <v>-114489.738786</v>
      </c>
      <c r="P12" s="5">
        <f>'[4]8.ОФР_9'!$P$36</f>
        <v>-23760.935141999998</v>
      </c>
      <c r="Q12" s="5">
        <f>'[4]8.ОФР_9'!$J$36</f>
        <v>-132685.91036000001</v>
      </c>
    </row>
    <row r="13" spans="2:17" ht="36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>N11-N12</f>
        <v>22722.59600900003</v>
      </c>
      <c r="O13" s="5">
        <f>O11+O12</f>
        <v>3597.8907259998959</v>
      </c>
      <c r="P13" s="5">
        <f>P11+P12</f>
        <v>1482315.5352810004</v>
      </c>
      <c r="Q13" s="5">
        <f>Q11+Q12</f>
        <v>-191541.38656200041</v>
      </c>
    </row>
    <row r="17" spans="20:21" ht="15.75" customHeight="1" x14ac:dyDescent="0.25">
      <c r="T17" s="2"/>
    </row>
    <row r="18" spans="20:21" ht="15.75" customHeight="1" x14ac:dyDescent="0.25">
      <c r="T18" s="2"/>
    </row>
    <row r="24" spans="20:21" ht="15.75" customHeight="1" x14ac:dyDescent="0.25">
      <c r="U24" s="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Благодир Анастасия Юрьевна</cp:lastModifiedBy>
  <cp:lastPrinted>2017-11-08T14:18:32Z</cp:lastPrinted>
  <dcterms:created xsi:type="dcterms:W3CDTF">2015-04-02T08:39:08Z</dcterms:created>
  <dcterms:modified xsi:type="dcterms:W3CDTF">2017-11-13T12:04:02Z</dcterms:modified>
</cp:coreProperties>
</file>